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МиРа Разное\Прайсы\"/>
    </mc:Choice>
  </mc:AlternateContent>
  <bookViews>
    <workbookView xWindow="0" yWindow="0" windowWidth="2475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64" i="1" l="1"/>
  <c r="E64" i="1"/>
  <c r="D63" i="1"/>
  <c r="E63" i="1"/>
  <c r="D62" i="1"/>
  <c r="E62" i="1"/>
  <c r="D61" i="1"/>
  <c r="E61" i="1"/>
  <c r="D32" i="1"/>
  <c r="E32" i="1"/>
  <c r="D12" i="1"/>
  <c r="E12" i="1"/>
  <c r="E26" i="1"/>
  <c r="D26" i="1" s="1"/>
  <c r="D28" i="1"/>
  <c r="E28" i="1"/>
  <c r="D14" i="1"/>
  <c r="E14" i="1"/>
  <c r="E35" i="1" l="1"/>
  <c r="D35" i="1" s="1"/>
  <c r="E16" i="1"/>
  <c r="D16" i="1" s="1"/>
  <c r="D34" i="1"/>
  <c r="E34" i="1"/>
  <c r="E15" i="1"/>
  <c r="D15" i="1" s="1"/>
  <c r="E30" i="1"/>
  <c r="D30" i="1" s="1"/>
  <c r="E13" i="1"/>
  <c r="D13" i="1" s="1"/>
  <c r="E60" i="1" l="1"/>
  <c r="E44" i="1" l="1"/>
  <c r="D44" i="1" s="1"/>
  <c r="E43" i="1"/>
  <c r="D43" i="1" s="1"/>
  <c r="E39" i="1"/>
  <c r="D39" i="1" s="1"/>
  <c r="E33" i="1"/>
  <c r="D33" i="1" s="1"/>
  <c r="E29" i="1"/>
  <c r="D29" i="1" s="1"/>
  <c r="E24" i="1"/>
  <c r="D24" i="1" s="1"/>
  <c r="E10" i="1"/>
  <c r="D10" i="1" s="1"/>
  <c r="E31" i="1" l="1"/>
  <c r="D31" i="1" s="1"/>
  <c r="E59" i="1" l="1"/>
  <c r="E36" i="1"/>
  <c r="D36" i="1" s="1"/>
  <c r="E11" i="1"/>
  <c r="D11" i="1" s="1"/>
  <c r="E27" i="1"/>
  <c r="D27" i="1" s="1"/>
  <c r="E23" i="1" l="1"/>
  <c r="D23" i="1" s="1"/>
  <c r="E42" i="1"/>
  <c r="D42" i="1" s="1"/>
  <c r="E41" i="1"/>
  <c r="D41" i="1" s="1"/>
  <c r="E40" i="1"/>
  <c r="D40" i="1" s="1"/>
  <c r="E38" i="1"/>
  <c r="D38" i="1" s="1"/>
  <c r="E37" i="1"/>
  <c r="D37" i="1" s="1"/>
  <c r="E25" i="1"/>
  <c r="D25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D17" i="1" s="1"/>
  <c r="E65" i="1" l="1"/>
  <c r="E66" i="1" l="1"/>
  <c r="D66" i="1" s="1"/>
  <c r="D65" i="1"/>
</calcChain>
</file>

<file path=xl/sharedStrings.xml><?xml version="1.0" encoding="utf-8"?>
<sst xmlns="http://schemas.openxmlformats.org/spreadsheetml/2006/main" count="77" uniqueCount="73">
  <si>
    <t>Агроспанбонд, СУФ- плотность(г/м.кв)- ширина(м)- вес рулона(кг)- длина рулона(м.пог)</t>
  </si>
  <si>
    <t>цена, кг</t>
  </si>
  <si>
    <t>цена, м/п</t>
  </si>
  <si>
    <t>цена, рул</t>
  </si>
  <si>
    <t>без НДС</t>
  </si>
  <si>
    <t>СУФ 42 фасовка 11м*4,2м</t>
  </si>
  <si>
    <t>цена за пакет 46,2 м.кв; 2кг</t>
  </si>
  <si>
    <t>СУФ 42 - 4,2 - 14,7 - 100</t>
  </si>
  <si>
    <t>СУФ 60 - 4,2 - 15,75 - 75</t>
  </si>
  <si>
    <t>СУФ 17 фасовка 14м*4,2м</t>
  </si>
  <si>
    <t>цена за пакет 58,88 м.кв; 1кг</t>
  </si>
  <si>
    <t>СУФ 30 - 4,2 - 15,75 - 150</t>
  </si>
  <si>
    <t>СУФ 42 - 6,3 - 22,05 - 100</t>
  </si>
  <si>
    <t>СУФ 42 - 2,1 - 14,7 - 200</t>
  </si>
  <si>
    <t>СУФ 60 - 6,3 - 23,62 - 75</t>
  </si>
  <si>
    <t>Агроткань 115 - 1,5 - 6</t>
  </si>
  <si>
    <t>Агроткань 115 - 1,5 - 12</t>
  </si>
  <si>
    <t>СУФ 30 - 2,1 - 15,75 - 300</t>
  </si>
  <si>
    <t>СУФ 60 - 2,1 - 15,75 - 150</t>
  </si>
  <si>
    <t>СУФ 60 - 2,1 - 15,75 - 150 черный</t>
  </si>
  <si>
    <t>GEO 200 - 1,6 - 8 - 25</t>
  </si>
  <si>
    <t>GEO 250 - 1,6 - 10 - 25</t>
  </si>
  <si>
    <t>СУФ 30 фасовка 10м*3,2м</t>
  </si>
  <si>
    <t>СУФ 40 фасовка 10м*3,2м</t>
  </si>
  <si>
    <t>СУФ 60 фасовка 10м*3,2м</t>
  </si>
  <si>
    <t>СУФ 60 фасовка 10м*3,2м черный</t>
  </si>
  <si>
    <t xml:space="preserve">СУФ 17 фасовка 10м*1,6 </t>
  </si>
  <si>
    <t xml:space="preserve">СУФ 30 фасовка 10м*1,6 </t>
  </si>
  <si>
    <t xml:space="preserve">СУФ 40 фасовка 10м*1,6 </t>
  </si>
  <si>
    <t xml:space="preserve">СУФ 60 фасовка 10м*1,6 </t>
  </si>
  <si>
    <t xml:space="preserve">СУФ 17 фасовка 10м*3,2м </t>
  </si>
  <si>
    <t xml:space="preserve">GEO 100 - 1,6 - 7 - 43,75 </t>
  </si>
  <si>
    <t>цена за пакет 32 м.кв; 0,8кг</t>
  </si>
  <si>
    <t>УТВЕРЖДАЮ</t>
  </si>
  <si>
    <t>Директор ЧУП "БелМиРа"</t>
  </si>
  <si>
    <t>_______________ Кудин Д.М.</t>
  </si>
  <si>
    <t>наименование</t>
  </si>
  <si>
    <t>СУФ 30 - 6,3 - 23,62 - 150</t>
  </si>
  <si>
    <t>СУФ 50 - 3,2 - 25,6 - 200</t>
  </si>
  <si>
    <t>СУФ 75 - 3,2 - 28,8 - 150</t>
  </si>
  <si>
    <t>СУФ 60 - 1,6 - 24 - 300</t>
  </si>
  <si>
    <t>Агроткань 115 - 1,5 - 51,75 - 300</t>
  </si>
  <si>
    <t>СУФ - 17 - 3,2 - 27,24 - 500</t>
  </si>
  <si>
    <t xml:space="preserve">СУФ 90 - 3,2 - 24 - 100 </t>
  </si>
  <si>
    <t xml:space="preserve">СУФ 60 - 3,2 - 24 - 150 черный </t>
  </si>
  <si>
    <t xml:space="preserve">СУФ 42 - 3,2 - 22,4 - 200 </t>
  </si>
  <si>
    <t xml:space="preserve">СУФ 60 - 3,2 - 24 - 150 </t>
  </si>
  <si>
    <t xml:space="preserve">СУФ 30 - 3,2 - 24 - 300 </t>
  </si>
  <si>
    <t>нет в наличии</t>
  </si>
  <si>
    <t>цена, шт без НДС</t>
  </si>
  <si>
    <t>0,24кг</t>
  </si>
  <si>
    <t>СУФ 120 - 3,2 - 25,6 - 80</t>
  </si>
  <si>
    <t>СУФ 90 - 6,3 - 23,62 - 50</t>
  </si>
  <si>
    <t>СУФ 60 - 4,2 - 15,75 - 75 черный</t>
  </si>
  <si>
    <t>СУФ 60 - 6,3 - 23,62 - 75 черный</t>
  </si>
  <si>
    <t>СУФ 50 - 3,2 - 24 - 150 черный</t>
  </si>
  <si>
    <t>Агроткань 80 - 1,1 - 88 - 1000</t>
  </si>
  <si>
    <t>СУФ 90 - 1,6 - 24 - 200</t>
  </si>
  <si>
    <t>СУФ 75 - 3,2 - 24 - 100 черный</t>
  </si>
  <si>
    <t>СУФ 120 - 1,6 - 28,8 - 150 черный</t>
  </si>
  <si>
    <t>СУФ 120 - 3,2 - 28,8 - 75 черный</t>
  </si>
  <si>
    <t>СУФ 150 - 1,6 - 24 - 100 черный</t>
  </si>
  <si>
    <t>СУФ 150 - 3,2 - 24 - 50 черный</t>
  </si>
  <si>
    <t>СУФ 90 - 1,6 - 28,8 - 200 черный</t>
  </si>
  <si>
    <t xml:space="preserve">СУФ 60 - 3,2 - 28,8 - 150 черный </t>
  </si>
  <si>
    <t>СУФ 60 - 3,2 - 28,8 - 150</t>
  </si>
  <si>
    <t>СУФ 75 - 1,6 - 24 - 200 черный</t>
  </si>
  <si>
    <t>СУФ 90 - 3,2 - 28,8 - 100 черный</t>
  </si>
  <si>
    <t>GEO 100 - 1,6 - 4 - 25</t>
  </si>
  <si>
    <t>GEO 130 - 1,6 - 5,2 - 25</t>
  </si>
  <si>
    <t>GEO 130 - 1,6 - 9,1 - 43,75</t>
  </si>
  <si>
    <t>01.11.2023г.</t>
  </si>
  <si>
    <t>Прейскурант отпускных цен на агроспанбонд с 01.11.2023г.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</si>
</sst>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6" xfId="0" applyFont="1" applyFill="1" applyBorder="1"/>
    <xf numFmtId="164" fontId="1" fillId="2" borderId="6" xfId="0" applyNumberFormat="1" applyFont="1" applyFill="1" applyBorder="1"/>
    <xf numFmtId="2" fontId="1" fillId="2" borderId="6" xfId="0" applyNumberFormat="1" applyFont="1" applyFill="1" applyBorder="1"/>
    <xf numFmtId="0" fontId="3" fillId="0" borderId="6" xfId="0" applyFont="1" applyFill="1" applyBorder="1"/>
    <xf numFmtId="0" fontId="1" fillId="0" borderId="6" xfId="0" applyFont="1" applyBorder="1"/>
    <xf numFmtId="0" fontId="3" fillId="0" borderId="3" xfId="0" applyFont="1" applyFill="1" applyBorder="1"/>
    <xf numFmtId="2" fontId="2" fillId="0" borderId="6" xfId="0" applyNumberFormat="1" applyFont="1" applyFill="1" applyBorder="1" applyAlignment="1">
      <alignment horizontal="right"/>
    </xf>
    <xf numFmtId="2" fontId="2" fillId="0" borderId="6" xfId="0" applyNumberFormat="1" applyFont="1" applyBorder="1"/>
    <xf numFmtId="2" fontId="4" fillId="3" borderId="6" xfId="0" applyNumberFormat="1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9" xfId="0" applyBorder="1" applyAlignment="1"/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2" fontId="5" fillId="0" borderId="6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2" fontId="5" fillId="0" borderId="6" xfId="0" applyNumberFormat="1" applyFont="1" applyFill="1" applyBorder="1"/>
    <xf numFmtId="2" fontId="5" fillId="0" borderId="1" xfId="0" applyNumberFormat="1" applyFont="1" applyFill="1" applyBorder="1" applyAlignment="1">
      <alignment horizontal="left"/>
    </xf>
    <xf numFmtId="0" fontId="3" fillId="0" borderId="6" xfId="0" applyFont="1" applyBorder="1"/>
    <xf numFmtId="2" fontId="5" fillId="0" borderId="6" xfId="0" applyNumberFormat="1" applyFont="1" applyBorder="1"/>
    <xf numFmtId="0" fontId="5" fillId="2" borderId="6" xfId="0" applyFont="1" applyFill="1" applyBorder="1"/>
    <xf numFmtId="2" fontId="5" fillId="2" borderId="6" xfId="0" applyNumberFormat="1" applyFont="1" applyFill="1" applyBorder="1" applyAlignment="1">
      <alignment horizontal="right"/>
    </xf>
    <xf numFmtId="2" fontId="5" fillId="0" borderId="6" xfId="0" applyNumberFormat="1" applyFont="1" applyFill="1" applyBorder="1" applyAlignment="1">
      <alignment horizontal="left"/>
    </xf>
    <xf numFmtId="2" fontId="5" fillId="2" borderId="6" xfId="0" applyNumberFormat="1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2" fontId="5" fillId="0" borderId="3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16" workbookViewId="0">
      <selection activeCell="C45" sqref="C45:E45"/>
    </sheetView>
  </sheetViews>
  <sheetFormatPr defaultRowHeight="15" x14ac:dyDescent="0.25"/>
  <cols>
    <col min="1" max="1" width="3.42578125" customWidth="1"/>
    <col min="2" max="2" width="56.85546875" customWidth="1"/>
    <col min="3" max="3" width="15.85546875" customWidth="1"/>
    <col min="4" max="4" width="11.42578125" customWidth="1"/>
    <col min="5" max="5" width="19.85546875" customWidth="1"/>
  </cols>
  <sheetData>
    <row r="1" spans="1:5" x14ac:dyDescent="0.25">
      <c r="D1" s="26" t="s">
        <v>33</v>
      </c>
      <c r="E1" s="26"/>
    </row>
    <row r="2" spans="1:5" x14ac:dyDescent="0.25">
      <c r="D2" s="26" t="s">
        <v>34</v>
      </c>
      <c r="E2" s="26"/>
    </row>
    <row r="3" spans="1:5" x14ac:dyDescent="0.25">
      <c r="D3" s="26" t="s">
        <v>35</v>
      </c>
      <c r="E3" s="26"/>
    </row>
    <row r="4" spans="1:5" x14ac:dyDescent="0.25">
      <c r="D4" s="27" t="s">
        <v>71</v>
      </c>
      <c r="E4" s="27"/>
    </row>
    <row r="5" spans="1:5" ht="17.25" customHeight="1" x14ac:dyDescent="0.25">
      <c r="C5" s="11"/>
      <c r="D5" s="11"/>
      <c r="E5" s="11"/>
    </row>
    <row r="6" spans="1:5" ht="15.75" customHeight="1" x14ac:dyDescent="0.25">
      <c r="A6" s="30" t="s">
        <v>72</v>
      </c>
      <c r="B6" s="31"/>
      <c r="C6" s="31"/>
      <c r="D6" s="31"/>
      <c r="E6" s="32"/>
    </row>
    <row r="7" spans="1:5" ht="15.75" customHeight="1" x14ac:dyDescent="0.25">
      <c r="A7" s="33" t="s">
        <v>0</v>
      </c>
      <c r="B7" s="34"/>
      <c r="C7" s="34"/>
      <c r="D7" s="34"/>
      <c r="E7" s="35"/>
    </row>
    <row r="8" spans="1:5" ht="15.75" x14ac:dyDescent="0.25">
      <c r="A8" s="36" t="s">
        <v>36</v>
      </c>
      <c r="B8" s="37"/>
      <c r="C8" s="1" t="s">
        <v>1</v>
      </c>
      <c r="D8" s="2" t="s">
        <v>2</v>
      </c>
      <c r="E8" s="3" t="s">
        <v>3</v>
      </c>
    </row>
    <row r="9" spans="1:5" ht="15.75" x14ac:dyDescent="0.25">
      <c r="A9" s="38"/>
      <c r="B9" s="39"/>
      <c r="C9" s="1" t="s">
        <v>4</v>
      </c>
      <c r="D9" s="1" t="s">
        <v>4</v>
      </c>
      <c r="E9" s="1" t="s">
        <v>4</v>
      </c>
    </row>
    <row r="10" spans="1:5" ht="15.75" x14ac:dyDescent="0.25">
      <c r="A10" s="25">
        <v>1</v>
      </c>
      <c r="B10" s="24" t="s">
        <v>42</v>
      </c>
      <c r="C10" s="20">
        <v>7.05</v>
      </c>
      <c r="D10" s="23">
        <f>E10/500</f>
        <v>0.38408399999999993</v>
      </c>
      <c r="E10" s="23">
        <f>C10*27.24</f>
        <v>192.04199999999997</v>
      </c>
    </row>
    <row r="11" spans="1:5" ht="15.75" x14ac:dyDescent="0.25">
      <c r="A11" s="25">
        <v>2</v>
      </c>
      <c r="B11" s="13" t="s">
        <v>40</v>
      </c>
      <c r="C11" s="20">
        <v>7.05</v>
      </c>
      <c r="D11" s="21">
        <f>E11/300</f>
        <v>0.56399999999999995</v>
      </c>
      <c r="E11" s="21">
        <f>C11*24</f>
        <v>169.2</v>
      </c>
    </row>
    <row r="12" spans="1:5" ht="15.75" x14ac:dyDescent="0.25">
      <c r="A12" s="25">
        <v>3</v>
      </c>
      <c r="B12" s="13" t="s">
        <v>66</v>
      </c>
      <c r="C12" s="20">
        <v>7.31</v>
      </c>
      <c r="D12" s="21">
        <f>E12/200</f>
        <v>0.87719999999999998</v>
      </c>
      <c r="E12" s="21">
        <f>C12*24</f>
        <v>175.44</v>
      </c>
    </row>
    <row r="13" spans="1:5" ht="15.75" x14ac:dyDescent="0.25">
      <c r="A13" s="25">
        <v>4</v>
      </c>
      <c r="B13" s="13" t="s">
        <v>57</v>
      </c>
      <c r="C13" s="20">
        <v>7.05</v>
      </c>
      <c r="D13" s="21">
        <f>E13/200</f>
        <v>0.84599999999999997</v>
      </c>
      <c r="E13" s="21">
        <f>C13*24</f>
        <v>169.2</v>
      </c>
    </row>
    <row r="14" spans="1:5" ht="15.75" x14ac:dyDescent="0.25">
      <c r="A14" s="25">
        <v>5</v>
      </c>
      <c r="B14" s="13" t="s">
        <v>63</v>
      </c>
      <c r="C14" s="20">
        <v>7.31</v>
      </c>
      <c r="D14" s="21">
        <f>E14/200</f>
        <v>1.05264</v>
      </c>
      <c r="E14" s="21">
        <f>C14*28.8</f>
        <v>210.52799999999999</v>
      </c>
    </row>
    <row r="15" spans="1:5" ht="15.75" x14ac:dyDescent="0.25">
      <c r="A15" s="25">
        <v>6</v>
      </c>
      <c r="B15" s="13" t="s">
        <v>59</v>
      </c>
      <c r="C15" s="20">
        <v>7.31</v>
      </c>
      <c r="D15" s="21">
        <f>E15/150</f>
        <v>1.4035199999999999</v>
      </c>
      <c r="E15" s="21">
        <f>C15*28.8</f>
        <v>210.52799999999999</v>
      </c>
    </row>
    <row r="16" spans="1:5" ht="15.75" x14ac:dyDescent="0.25">
      <c r="A16" s="25">
        <v>7</v>
      </c>
      <c r="B16" s="13" t="s">
        <v>61</v>
      </c>
      <c r="C16" s="20">
        <v>7.31</v>
      </c>
      <c r="D16" s="21">
        <f>E16/100</f>
        <v>1.7544</v>
      </c>
      <c r="E16" s="21">
        <f>C16*24</f>
        <v>175.44</v>
      </c>
    </row>
    <row r="17" spans="1:5" ht="15.75" x14ac:dyDescent="0.25">
      <c r="A17" s="25">
        <v>8</v>
      </c>
      <c r="B17" s="13" t="s">
        <v>17</v>
      </c>
      <c r="C17" s="20">
        <v>7.05</v>
      </c>
      <c r="D17" s="21">
        <f>E17/300</f>
        <v>0.37012499999999998</v>
      </c>
      <c r="E17" s="21">
        <f>C17*15.75</f>
        <v>111.03749999999999</v>
      </c>
    </row>
    <row r="18" spans="1:5" ht="15.75" x14ac:dyDescent="0.25">
      <c r="A18" s="25">
        <v>9</v>
      </c>
      <c r="B18" s="13" t="s">
        <v>13</v>
      </c>
      <c r="C18" s="20">
        <v>7.05</v>
      </c>
      <c r="D18" s="21">
        <f>E18/200</f>
        <v>0.51817499999999994</v>
      </c>
      <c r="E18" s="21">
        <f>C18*14.7</f>
        <v>103.63499999999999</v>
      </c>
    </row>
    <row r="19" spans="1:5" ht="15.75" x14ac:dyDescent="0.25">
      <c r="A19" s="25">
        <v>10</v>
      </c>
      <c r="B19" s="13" t="s">
        <v>18</v>
      </c>
      <c r="C19" s="20">
        <v>7.05</v>
      </c>
      <c r="D19" s="21">
        <f>E19/150</f>
        <v>0.74024999999999996</v>
      </c>
      <c r="E19" s="21">
        <f>C19*15.75</f>
        <v>111.03749999999999</v>
      </c>
    </row>
    <row r="20" spans="1:5" ht="15.75" x14ac:dyDescent="0.25">
      <c r="A20" s="25">
        <v>11</v>
      </c>
      <c r="B20" s="13" t="s">
        <v>19</v>
      </c>
      <c r="C20" s="21">
        <v>7.31</v>
      </c>
      <c r="D20" s="21">
        <f>E20/150</f>
        <v>0.76754999999999995</v>
      </c>
      <c r="E20" s="21">
        <f>C20*15.75</f>
        <v>115.13249999999999</v>
      </c>
    </row>
    <row r="21" spans="1:5" ht="15.75" x14ac:dyDescent="0.25">
      <c r="A21" s="25">
        <v>12</v>
      </c>
      <c r="B21" s="6" t="s">
        <v>47</v>
      </c>
      <c r="C21" s="21">
        <v>7.05</v>
      </c>
      <c r="D21" s="14">
        <f>E21/300</f>
        <v>0.56399999999999995</v>
      </c>
      <c r="E21" s="14">
        <f>C21*24</f>
        <v>169.2</v>
      </c>
    </row>
    <row r="22" spans="1:5" ht="15.75" x14ac:dyDescent="0.25">
      <c r="A22" s="25">
        <v>13</v>
      </c>
      <c r="B22" s="4" t="s">
        <v>45</v>
      </c>
      <c r="C22" s="21">
        <v>7.05</v>
      </c>
      <c r="D22" s="14">
        <f>E22/200</f>
        <v>0.78959999999999997</v>
      </c>
      <c r="E22" s="14">
        <f>C22*22.4</f>
        <v>157.91999999999999</v>
      </c>
    </row>
    <row r="23" spans="1:5" ht="15.75" x14ac:dyDescent="0.25">
      <c r="A23" s="25">
        <v>14</v>
      </c>
      <c r="B23" s="4" t="s">
        <v>38</v>
      </c>
      <c r="C23" s="21">
        <v>7.05</v>
      </c>
      <c r="D23" s="14">
        <f>E23/200</f>
        <v>0.90240000000000009</v>
      </c>
      <c r="E23" s="14">
        <f>C23*25.6</f>
        <v>180.48000000000002</v>
      </c>
    </row>
    <row r="24" spans="1:5" ht="15.75" x14ac:dyDescent="0.25">
      <c r="A24" s="25">
        <v>15</v>
      </c>
      <c r="B24" s="4" t="s">
        <v>55</v>
      </c>
      <c r="C24" s="21">
        <v>7.31</v>
      </c>
      <c r="D24" s="14">
        <f t="shared" ref="D24:D29" si="0">E24/150</f>
        <v>1.1696</v>
      </c>
      <c r="E24" s="14">
        <f>C24*24</f>
        <v>175.44</v>
      </c>
    </row>
    <row r="25" spans="1:5" ht="15.75" x14ac:dyDescent="0.25">
      <c r="A25" s="25">
        <v>16</v>
      </c>
      <c r="B25" s="4" t="s">
        <v>46</v>
      </c>
      <c r="C25" s="21">
        <v>7.05</v>
      </c>
      <c r="D25" s="14">
        <f t="shared" si="0"/>
        <v>1.1279999999999999</v>
      </c>
      <c r="E25" s="14">
        <f>C25*24</f>
        <v>169.2</v>
      </c>
    </row>
    <row r="26" spans="1:5" ht="15.75" x14ac:dyDescent="0.25">
      <c r="A26" s="25">
        <v>17</v>
      </c>
      <c r="B26" s="4" t="s">
        <v>65</v>
      </c>
      <c r="C26" s="21">
        <v>7.05</v>
      </c>
      <c r="D26" s="14">
        <f t="shared" si="0"/>
        <v>1.3535999999999999</v>
      </c>
      <c r="E26" s="14">
        <f>C26*28.8</f>
        <v>203.04</v>
      </c>
    </row>
    <row r="27" spans="1:5" ht="15.75" x14ac:dyDescent="0.25">
      <c r="A27" s="25">
        <v>18</v>
      </c>
      <c r="B27" s="4" t="s">
        <v>44</v>
      </c>
      <c r="C27" s="21">
        <v>7.31</v>
      </c>
      <c r="D27" s="14">
        <f t="shared" si="0"/>
        <v>1.1696</v>
      </c>
      <c r="E27" s="14">
        <f>C27*24</f>
        <v>175.44</v>
      </c>
    </row>
    <row r="28" spans="1:5" ht="15.75" x14ac:dyDescent="0.25">
      <c r="A28" s="25">
        <v>19</v>
      </c>
      <c r="B28" s="4" t="s">
        <v>64</v>
      </c>
      <c r="C28" s="21">
        <v>7.31</v>
      </c>
      <c r="D28" s="14">
        <f t="shared" si="0"/>
        <v>1.4035199999999999</v>
      </c>
      <c r="E28" s="14">
        <f>C28*28.8</f>
        <v>210.52799999999999</v>
      </c>
    </row>
    <row r="29" spans="1:5" ht="15.75" x14ac:dyDescent="0.25">
      <c r="A29" s="25">
        <v>20</v>
      </c>
      <c r="B29" s="4" t="s">
        <v>39</v>
      </c>
      <c r="C29" s="21">
        <v>7.05</v>
      </c>
      <c r="D29" s="14">
        <f t="shared" si="0"/>
        <v>1.3535999999999999</v>
      </c>
      <c r="E29" s="14">
        <f>C29*28.8</f>
        <v>203.04</v>
      </c>
    </row>
    <row r="30" spans="1:5" ht="15.75" x14ac:dyDescent="0.25">
      <c r="A30" s="25">
        <v>21</v>
      </c>
      <c r="B30" s="4" t="s">
        <v>58</v>
      </c>
      <c r="C30" s="21">
        <v>7.31</v>
      </c>
      <c r="D30" s="14">
        <f>E30/100</f>
        <v>1.7544</v>
      </c>
      <c r="E30" s="14">
        <f>C30*24</f>
        <v>175.44</v>
      </c>
    </row>
    <row r="31" spans="1:5" ht="15.75" x14ac:dyDescent="0.25">
      <c r="A31" s="25">
        <v>22</v>
      </c>
      <c r="B31" s="4" t="s">
        <v>43</v>
      </c>
      <c r="C31" s="21">
        <v>7.05</v>
      </c>
      <c r="D31" s="14">
        <f>E31/100</f>
        <v>1.6919999999999999</v>
      </c>
      <c r="E31" s="14">
        <f>C31*24</f>
        <v>169.2</v>
      </c>
    </row>
    <row r="32" spans="1:5" ht="15.75" x14ac:dyDescent="0.25">
      <c r="A32" s="25">
        <v>23</v>
      </c>
      <c r="B32" s="4" t="s">
        <v>67</v>
      </c>
      <c r="C32" s="21">
        <v>7.31</v>
      </c>
      <c r="D32" s="14">
        <f>E32/100</f>
        <v>2.10528</v>
      </c>
      <c r="E32" s="14">
        <f>C32*28.8</f>
        <v>210.52799999999999</v>
      </c>
    </row>
    <row r="33" spans="1:5" ht="15.75" x14ac:dyDescent="0.25">
      <c r="A33" s="25">
        <v>24</v>
      </c>
      <c r="B33" s="4" t="s">
        <v>51</v>
      </c>
      <c r="C33" s="21">
        <v>7.05</v>
      </c>
      <c r="D33" s="14">
        <f>E33/80</f>
        <v>2.2560000000000002</v>
      </c>
      <c r="E33" s="14">
        <f>C33*25.6</f>
        <v>180.48000000000002</v>
      </c>
    </row>
    <row r="34" spans="1:5" ht="15.75" x14ac:dyDescent="0.25">
      <c r="A34" s="25">
        <v>25</v>
      </c>
      <c r="B34" s="4" t="s">
        <v>60</v>
      </c>
      <c r="C34" s="21">
        <v>7.31</v>
      </c>
      <c r="D34" s="14">
        <f>E34/75</f>
        <v>2.8070399999999998</v>
      </c>
      <c r="E34" s="14">
        <f>C34*28.8</f>
        <v>210.52799999999999</v>
      </c>
    </row>
    <row r="35" spans="1:5" ht="15.75" x14ac:dyDescent="0.25">
      <c r="A35" s="25">
        <v>26</v>
      </c>
      <c r="B35" s="4" t="s">
        <v>62</v>
      </c>
      <c r="C35" s="21">
        <v>7.31</v>
      </c>
      <c r="D35" s="14">
        <f>E35/50</f>
        <v>3.5087999999999999</v>
      </c>
      <c r="E35" s="14">
        <f>C35*24</f>
        <v>175.44</v>
      </c>
    </row>
    <row r="36" spans="1:5" ht="15.75" x14ac:dyDescent="0.25">
      <c r="A36" s="25">
        <v>27</v>
      </c>
      <c r="B36" s="4" t="s">
        <v>11</v>
      </c>
      <c r="C36" s="21">
        <v>7.05</v>
      </c>
      <c r="D36" s="14">
        <f>E36/150</f>
        <v>0.74024999999999996</v>
      </c>
      <c r="E36" s="14">
        <f>C36*15.75</f>
        <v>111.03749999999999</v>
      </c>
    </row>
    <row r="37" spans="1:5" ht="15.75" x14ac:dyDescent="0.25">
      <c r="A37" s="25">
        <v>28</v>
      </c>
      <c r="B37" s="4" t="s">
        <v>7</v>
      </c>
      <c r="C37" s="21">
        <v>7.05</v>
      </c>
      <c r="D37" s="14">
        <f>E37/100</f>
        <v>1.0363499999999999</v>
      </c>
      <c r="E37" s="14">
        <f>C37*14.7</f>
        <v>103.63499999999999</v>
      </c>
    </row>
    <row r="38" spans="1:5" ht="15.75" x14ac:dyDescent="0.25">
      <c r="A38" s="25">
        <v>29</v>
      </c>
      <c r="B38" s="4" t="s">
        <v>8</v>
      </c>
      <c r="C38" s="21">
        <v>7.05</v>
      </c>
      <c r="D38" s="14">
        <f>E38/75</f>
        <v>1.4804999999999999</v>
      </c>
      <c r="E38" s="14">
        <f>C38*15.75</f>
        <v>111.03749999999999</v>
      </c>
    </row>
    <row r="39" spans="1:5" ht="15.75" x14ac:dyDescent="0.25">
      <c r="A39" s="25">
        <v>30</v>
      </c>
      <c r="B39" s="4" t="s">
        <v>53</v>
      </c>
      <c r="C39" s="21">
        <v>7.31</v>
      </c>
      <c r="D39" s="14">
        <f>E39/75</f>
        <v>1.5350999999999999</v>
      </c>
      <c r="E39" s="14">
        <f>C39*15.75</f>
        <v>115.13249999999999</v>
      </c>
    </row>
    <row r="40" spans="1:5" ht="15.75" x14ac:dyDescent="0.25">
      <c r="A40" s="25">
        <v>31</v>
      </c>
      <c r="B40" s="4" t="s">
        <v>37</v>
      </c>
      <c r="C40" s="21">
        <v>7.31</v>
      </c>
      <c r="D40" s="14">
        <f>E40/150</f>
        <v>1.1510813333333332</v>
      </c>
      <c r="E40" s="14">
        <f>C40*23.62</f>
        <v>172.66219999999998</v>
      </c>
    </row>
    <row r="41" spans="1:5" ht="15.75" x14ac:dyDescent="0.25">
      <c r="A41" s="25">
        <v>32</v>
      </c>
      <c r="B41" s="4" t="s">
        <v>12</v>
      </c>
      <c r="C41" s="21">
        <v>7.31</v>
      </c>
      <c r="D41" s="14">
        <f>E41/100</f>
        <v>1.6118549999999998</v>
      </c>
      <c r="E41" s="14">
        <f>C41*22.05</f>
        <v>161.18549999999999</v>
      </c>
    </row>
    <row r="42" spans="1:5" ht="15.75" x14ac:dyDescent="0.25">
      <c r="A42" s="25">
        <v>33</v>
      </c>
      <c r="B42" s="4" t="s">
        <v>14</v>
      </c>
      <c r="C42" s="21">
        <v>7.31</v>
      </c>
      <c r="D42" s="14">
        <f>E42/75</f>
        <v>2.3021626666666664</v>
      </c>
      <c r="E42" s="14">
        <f>C42*23.62</f>
        <v>172.66219999999998</v>
      </c>
    </row>
    <row r="43" spans="1:5" ht="15.75" x14ac:dyDescent="0.25">
      <c r="A43" s="25">
        <v>34</v>
      </c>
      <c r="B43" s="4" t="s">
        <v>54</v>
      </c>
      <c r="C43" s="21">
        <v>7.31</v>
      </c>
      <c r="D43" s="14">
        <f>E43/75</f>
        <v>2.3021626666666664</v>
      </c>
      <c r="E43" s="14">
        <f>C43*23.62</f>
        <v>172.66219999999998</v>
      </c>
    </row>
    <row r="44" spans="1:5" ht="15.75" x14ac:dyDescent="0.25">
      <c r="A44" s="25">
        <v>35</v>
      </c>
      <c r="B44" s="4" t="s">
        <v>52</v>
      </c>
      <c r="C44" s="21">
        <v>7.31</v>
      </c>
      <c r="D44" s="14">
        <f>E44/50</f>
        <v>3.4532439999999998</v>
      </c>
      <c r="E44" s="14">
        <f>C44*23.62</f>
        <v>172.66219999999998</v>
      </c>
    </row>
    <row r="45" spans="1:5" ht="15.75" x14ac:dyDescent="0.25">
      <c r="A45" s="12"/>
      <c r="B45" s="4"/>
      <c r="C45" s="40" t="s">
        <v>49</v>
      </c>
      <c r="D45" s="41"/>
      <c r="E45" s="42"/>
    </row>
    <row r="46" spans="1:5" ht="15.75" x14ac:dyDescent="0.25">
      <c r="A46" s="12">
        <v>36</v>
      </c>
      <c r="B46" s="4" t="s">
        <v>15</v>
      </c>
      <c r="C46" s="14">
        <v>13.8</v>
      </c>
      <c r="D46" s="14"/>
      <c r="E46" s="14"/>
    </row>
    <row r="47" spans="1:5" ht="15.75" x14ac:dyDescent="0.25">
      <c r="A47" s="12">
        <v>37</v>
      </c>
      <c r="B47" s="4" t="s">
        <v>16</v>
      </c>
      <c r="C47" s="14">
        <v>26.85</v>
      </c>
      <c r="D47" s="14"/>
      <c r="E47" s="14"/>
    </row>
    <row r="48" spans="1:5" ht="15.75" x14ac:dyDescent="0.25">
      <c r="A48" s="12">
        <v>38</v>
      </c>
      <c r="B48" s="4" t="s">
        <v>26</v>
      </c>
      <c r="C48" s="14">
        <v>1.85</v>
      </c>
      <c r="D48" s="14"/>
      <c r="E48" s="14" t="s">
        <v>50</v>
      </c>
    </row>
    <row r="49" spans="1:5" ht="15.75" x14ac:dyDescent="0.25">
      <c r="A49" s="12">
        <v>39</v>
      </c>
      <c r="B49" s="4" t="s">
        <v>27</v>
      </c>
      <c r="C49" s="14">
        <v>3.08</v>
      </c>
      <c r="D49" s="14"/>
      <c r="E49" s="14">
        <v>0.4</v>
      </c>
    </row>
    <row r="50" spans="1:5" ht="15.75" x14ac:dyDescent="0.25">
      <c r="A50" s="12">
        <v>40</v>
      </c>
      <c r="B50" s="4" t="s">
        <v>28</v>
      </c>
      <c r="C50" s="14">
        <v>4.32</v>
      </c>
      <c r="D50" s="14"/>
      <c r="E50" s="14">
        <v>0.56000000000000005</v>
      </c>
    </row>
    <row r="51" spans="1:5" ht="15.75" x14ac:dyDescent="0.25">
      <c r="A51" s="12">
        <v>41</v>
      </c>
      <c r="B51" s="4" t="s">
        <v>29</v>
      </c>
      <c r="C51" s="14" t="s">
        <v>48</v>
      </c>
      <c r="D51" s="14"/>
      <c r="E51" s="14">
        <v>0.8</v>
      </c>
    </row>
    <row r="52" spans="1:5" ht="15.75" x14ac:dyDescent="0.25">
      <c r="A52" s="12">
        <v>42</v>
      </c>
      <c r="B52" s="4" t="s">
        <v>30</v>
      </c>
      <c r="C52" s="16">
        <v>4.1100000000000003</v>
      </c>
      <c r="D52" s="22"/>
      <c r="E52" s="14">
        <v>0.48</v>
      </c>
    </row>
    <row r="53" spans="1:5" ht="15.75" x14ac:dyDescent="0.25">
      <c r="A53" s="12">
        <v>43</v>
      </c>
      <c r="B53" s="4" t="s">
        <v>22</v>
      </c>
      <c r="C53" s="16">
        <v>6.85</v>
      </c>
      <c r="D53" s="17" t="s">
        <v>32</v>
      </c>
      <c r="E53" s="15"/>
    </row>
    <row r="54" spans="1:5" ht="15.75" x14ac:dyDescent="0.25">
      <c r="A54" s="12">
        <v>44</v>
      </c>
      <c r="B54" s="4" t="s">
        <v>23</v>
      </c>
      <c r="C54" s="16">
        <v>9.59</v>
      </c>
      <c r="D54" s="22"/>
      <c r="E54" s="14">
        <v>1.1200000000000001</v>
      </c>
    </row>
    <row r="55" spans="1:5" ht="15.75" x14ac:dyDescent="0.25">
      <c r="A55" s="12">
        <v>45</v>
      </c>
      <c r="B55" s="4" t="s">
        <v>24</v>
      </c>
      <c r="C55" s="16" t="s">
        <v>48</v>
      </c>
      <c r="D55" s="16"/>
      <c r="E55" s="14">
        <v>1.6</v>
      </c>
    </row>
    <row r="56" spans="1:5" ht="15.75" x14ac:dyDescent="0.25">
      <c r="A56" s="12">
        <v>46</v>
      </c>
      <c r="B56" s="4" t="s">
        <v>25</v>
      </c>
      <c r="C56" s="16" t="s">
        <v>48</v>
      </c>
      <c r="D56" s="16"/>
      <c r="E56" s="14">
        <v>1.6</v>
      </c>
    </row>
    <row r="57" spans="1:5" ht="15.75" x14ac:dyDescent="0.25">
      <c r="A57" s="12">
        <v>47</v>
      </c>
      <c r="B57" s="4" t="s">
        <v>9</v>
      </c>
      <c r="C57" s="14">
        <v>11.94</v>
      </c>
      <c r="D57" s="28" t="s">
        <v>10</v>
      </c>
      <c r="E57" s="29"/>
    </row>
    <row r="58" spans="1:5" ht="15.75" x14ac:dyDescent="0.25">
      <c r="A58" s="12">
        <v>48</v>
      </c>
      <c r="B58" s="4" t="s">
        <v>5</v>
      </c>
      <c r="C58" s="16">
        <v>22.63</v>
      </c>
      <c r="D58" s="16" t="s">
        <v>6</v>
      </c>
      <c r="E58" s="16"/>
    </row>
    <row r="59" spans="1:5" ht="15.75" x14ac:dyDescent="0.25">
      <c r="A59" s="12">
        <v>49</v>
      </c>
      <c r="B59" s="18" t="s">
        <v>41</v>
      </c>
      <c r="C59" s="19"/>
      <c r="D59" s="19">
        <v>1.85</v>
      </c>
      <c r="E59" s="19">
        <f>D59*300</f>
        <v>555</v>
      </c>
    </row>
    <row r="60" spans="1:5" ht="15.75" x14ac:dyDescent="0.25">
      <c r="A60" s="12">
        <v>50</v>
      </c>
      <c r="B60" s="5" t="s">
        <v>56</v>
      </c>
      <c r="C60" s="8"/>
      <c r="D60" s="8">
        <v>1.1299999999999999</v>
      </c>
      <c r="E60" s="8">
        <f>D60*1000</f>
        <v>1130</v>
      </c>
    </row>
    <row r="61" spans="1:5" ht="15.75" x14ac:dyDescent="0.25">
      <c r="A61" s="12">
        <v>51</v>
      </c>
      <c r="B61" s="4" t="s">
        <v>68</v>
      </c>
      <c r="C61" s="9">
        <v>9.17</v>
      </c>
      <c r="D61" s="9">
        <f>E61/25</f>
        <v>1.4672000000000001</v>
      </c>
      <c r="E61" s="10">
        <f>C61*4</f>
        <v>36.68</v>
      </c>
    </row>
    <row r="62" spans="1:5" ht="15.75" x14ac:dyDescent="0.25">
      <c r="A62" s="12">
        <v>52</v>
      </c>
      <c r="B62" s="4" t="s">
        <v>31</v>
      </c>
      <c r="C62" s="9">
        <v>9.17</v>
      </c>
      <c r="D62" s="7">
        <f>E62/43.75</f>
        <v>1.4671999999999998</v>
      </c>
      <c r="E62" s="7">
        <f>C62*7</f>
        <v>64.19</v>
      </c>
    </row>
    <row r="63" spans="1:5" ht="15.75" x14ac:dyDescent="0.25">
      <c r="A63" s="12">
        <v>53</v>
      </c>
      <c r="B63" s="4" t="s">
        <v>69</v>
      </c>
      <c r="C63" s="9">
        <v>9.17</v>
      </c>
      <c r="D63" s="7">
        <f>E63/25</f>
        <v>1.9073600000000002</v>
      </c>
      <c r="E63" s="7">
        <f>C63*5.2</f>
        <v>47.684000000000005</v>
      </c>
    </row>
    <row r="64" spans="1:5" ht="15.75" x14ac:dyDescent="0.25">
      <c r="A64" s="12">
        <v>54</v>
      </c>
      <c r="B64" s="4" t="s">
        <v>70</v>
      </c>
      <c r="C64" s="9">
        <v>9.17</v>
      </c>
      <c r="D64" s="7">
        <f>E64/43.75</f>
        <v>1.9073600000000002</v>
      </c>
      <c r="E64" s="7">
        <f>C64*9.1</f>
        <v>83.447000000000003</v>
      </c>
    </row>
    <row r="65" spans="1:5" ht="15.75" x14ac:dyDescent="0.25">
      <c r="A65" s="12">
        <v>55</v>
      </c>
      <c r="B65" s="4" t="s">
        <v>20</v>
      </c>
      <c r="C65" s="9">
        <v>6.76</v>
      </c>
      <c r="D65" s="7">
        <f>E65/25</f>
        <v>2.1631999999999998</v>
      </c>
      <c r="E65" s="7">
        <f>C65*8</f>
        <v>54.08</v>
      </c>
    </row>
    <row r="66" spans="1:5" ht="15.75" x14ac:dyDescent="0.25">
      <c r="A66" s="12">
        <v>56</v>
      </c>
      <c r="B66" s="4" t="s">
        <v>21</v>
      </c>
      <c r="C66" s="9">
        <v>6.76</v>
      </c>
      <c r="D66" s="7">
        <f>E66/25</f>
        <v>2.7039999999999997</v>
      </c>
      <c r="E66" s="7">
        <f>C66*10</f>
        <v>67.599999999999994</v>
      </c>
    </row>
  </sheetData>
  <mergeCells count="9">
    <mergeCell ref="D1:E1"/>
    <mergeCell ref="D2:E2"/>
    <mergeCell ref="D3:E3"/>
    <mergeCell ref="D4:E4"/>
    <mergeCell ref="D57:E57"/>
    <mergeCell ref="A6:E6"/>
    <mergeCell ref="A7:E7"/>
    <mergeCell ref="A8:B9"/>
    <mergeCell ref="C45:E45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2023-11-02T08:22:10Z</cp:lastPrinted>
  <dcterms:created xsi:type="dcterms:W3CDTF">2017-09-04T13:02:42Z</dcterms:created>
  <dcterms:modified xsi:type="dcterms:W3CDTF">2023-11-02T08:22:31Z</dcterms:modified>
</cp:coreProperties>
</file>